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товые мониторинги\Методист\23-24\"/>
    </mc:Choice>
  </mc:AlternateContent>
  <bookViews>
    <workbookView xWindow="0" yWindow="0" windowWidth="28800" windowHeight="11355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6" l="1"/>
  <c r="P19" i="16"/>
  <c r="M19" i="16"/>
  <c r="J19" i="16"/>
  <c r="G19" i="16"/>
  <c r="D19" i="16"/>
  <c r="P17" i="16" l="1"/>
  <c r="M17" i="16"/>
  <c r="G17" i="16"/>
  <c r="D17" i="16"/>
  <c r="P16" i="16"/>
  <c r="M16" i="16"/>
  <c r="J16" i="16"/>
  <c r="G16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J13" i="11"/>
  <c r="J14" i="11" s="1"/>
  <c r="H14" i="11"/>
  <c r="I13" i="11"/>
  <c r="I14" i="11" s="1"/>
  <c r="H13" i="11"/>
  <c r="S14" i="12" l="1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I14" i="10"/>
  <c r="H14" i="10"/>
  <c r="I13" i="10"/>
  <c r="H13" i="10"/>
  <c r="E10" i="10"/>
  <c r="S10" i="11" l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1" i="12"/>
  <c r="S9" i="10" l="1"/>
  <c r="Q9" i="10"/>
  <c r="O10" i="10"/>
  <c r="N9" i="10"/>
  <c r="M9" i="10"/>
  <c r="L9" i="10"/>
  <c r="K9" i="10"/>
  <c r="J9" i="10"/>
  <c r="J10" i="10" s="1"/>
  <c r="I9" i="10"/>
  <c r="I10" i="10" s="1"/>
  <c r="H9" i="10"/>
  <c r="G9" i="10"/>
  <c r="G10" i="10" s="1"/>
  <c r="F10" i="10"/>
  <c r="E9" i="10"/>
  <c r="D9" i="10"/>
  <c r="R11" i="12" l="1"/>
  <c r="Q11" i="12"/>
  <c r="P11" i="12"/>
  <c r="N11" i="12"/>
  <c r="M11" i="12"/>
  <c r="L11" i="12"/>
  <c r="J11" i="12"/>
  <c r="I11" i="12"/>
  <c r="H11" i="12"/>
  <c r="G11" i="12"/>
  <c r="F11" i="12"/>
  <c r="E11" i="12"/>
  <c r="S8" i="12"/>
  <c r="S11" i="12" s="1"/>
  <c r="R8" i="12"/>
  <c r="Q8" i="12"/>
  <c r="P8" i="12"/>
  <c r="O11" i="12"/>
  <c r="M8" i="12"/>
  <c r="K11" i="12"/>
  <c r="J8" i="12"/>
  <c r="E11" i="13"/>
  <c r="D10" i="13"/>
  <c r="S22" i="9" l="1"/>
  <c r="S23" i="9" s="1"/>
  <c r="R22" i="9"/>
  <c r="R23" i="9" s="1"/>
  <c r="Q22" i="9"/>
  <c r="Q23" i="9" s="1"/>
  <c r="P22" i="9"/>
  <c r="P23" i="9" s="1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Q14" i="16"/>
  <c r="P14" i="16"/>
  <c r="O14" i="16"/>
  <c r="N14" i="16"/>
  <c r="M14" i="16"/>
  <c r="L14" i="16"/>
  <c r="K14" i="16"/>
  <c r="J14" i="16"/>
  <c r="J17" i="16" s="1"/>
  <c r="I14" i="16"/>
  <c r="H14" i="16"/>
  <c r="G14" i="16"/>
  <c r="F14" i="16"/>
  <c r="E14" i="16"/>
  <c r="D14" i="16"/>
  <c r="B13" i="16"/>
  <c r="C14" i="16" l="1"/>
  <c r="D16" i="16"/>
  <c r="H10" i="10"/>
  <c r="L10" i="10"/>
  <c r="Q10" i="10"/>
  <c r="N10" i="10"/>
  <c r="R10" i="10"/>
  <c r="P10" i="10"/>
  <c r="M10" i="10"/>
  <c r="K10" i="10"/>
  <c r="S10" i="10"/>
</calcChain>
</file>

<file path=xl/sharedStrings.xml><?xml version="1.0" encoding="utf-8"?>
<sst xmlns="http://schemas.openxmlformats.org/spreadsheetml/2006/main" count="200" uniqueCount="39">
  <si>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</si>
  <si>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</si>
  <si>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</si>
  <si>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</si>
  <si>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</si>
  <si>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</si>
  <si>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</si>
  <si>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</si>
  <si>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</si>
  <si>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</si>
  <si>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</si>
  <si>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</si>
  <si>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</si>
  <si>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</si>
  <si>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</si>
  <si>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</si>
  <si>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</si>
  <si>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</si>
  <si>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</si>
  <si>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</si>
  <si>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</si>
  <si>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</si>
  <si>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</si>
  <si>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</si>
  <si>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"Солнышко"</t>
  </si>
  <si>
    <t>Яскунова М.И., Погосова Л.Г.</t>
  </si>
  <si>
    <t>Наименование ДО КГКП "Ясли-сад "Ханшайым"</t>
  </si>
  <si>
    <t>ФИО методиста ДО Яскунова М.И.</t>
  </si>
  <si>
    <t>"Балапан"</t>
  </si>
  <si>
    <t>Абжапарова З.К., Алькеева З.К.</t>
  </si>
  <si>
    <t>"Смешарики"</t>
  </si>
  <si>
    <t>Симонова З.А., Омарова Н.В.</t>
  </si>
  <si>
    <t>"Жұлдыз"</t>
  </si>
  <si>
    <t>Абжанова Г.Б., Сейтжанова Г.Н.</t>
  </si>
  <si>
    <t>"Радуга"</t>
  </si>
  <si>
    <t>Мамина Ш.А., Сухова Т.В.</t>
  </si>
  <si>
    <t>Сухова Т.В., Мамина Ш.А.</t>
  </si>
  <si>
    <t>по группе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</si>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</sst>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1" fontId="0" fillId="0" borderId="0" xfId="0" applyNumberFormat="1"/>
    <xf numFmtId="164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0" xfId="0" applyFont="1"/>
    <xf numFmtId="0" fontId="1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64" fontId="5" fillId="0" borderId="50" xfId="0" applyNumberFormat="1" applyFont="1" applyBorder="1" applyAlignment="1">
      <alignment horizontal="center" vertical="center" wrapText="1"/>
    </xf>
    <xf numFmtId="164" fontId="5" fillId="0" borderId="51" xfId="0" applyNumberFormat="1" applyFont="1" applyBorder="1" applyAlignment="1">
      <alignment horizontal="center" vertical="center" wrapText="1"/>
    </xf>
    <xf numFmtId="0" fontId="11" fillId="0" borderId="0" xfId="0" applyFont="1"/>
    <xf numFmtId="1" fontId="4" fillId="0" borderId="28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 wrapText="1"/>
    </xf>
    <xf numFmtId="0" fontId="12" fillId="0" borderId="0" xfId="0" applyFont="1"/>
    <xf numFmtId="0" fontId="14" fillId="0" borderId="48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5" fillId="0" borderId="13" xfId="0" applyFont="1" applyBorder="1" applyAlignment="1">
      <alignment wrapText="1"/>
    </xf>
    <xf numFmtId="0" fontId="15" fillId="0" borderId="4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3" xfId="0" applyFont="1" applyBorder="1"/>
    <xf numFmtId="0" fontId="16" fillId="0" borderId="5" xfId="0" applyFont="1" applyBorder="1" applyAlignment="1">
      <alignment horizontal="center" vertical="center"/>
    </xf>
    <xf numFmtId="0" fontId="15" fillId="0" borderId="44" xfId="0" applyFont="1" applyBorder="1" applyAlignment="1">
      <alignment wrapText="1"/>
    </xf>
    <xf numFmtId="164" fontId="13" fillId="0" borderId="5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57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56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1" fontId="12" fillId="0" borderId="0" xfId="0" applyNumberFormat="1" applyFont="1"/>
    <xf numFmtId="0" fontId="18" fillId="0" borderId="0" xfId="0" applyFont="1"/>
    <xf numFmtId="1" fontId="18" fillId="0" borderId="0" xfId="0" applyNumberFormat="1" applyFont="1"/>
    <xf numFmtId="164" fontId="18" fillId="0" borderId="0" xfId="0" applyNumberFormat="1" applyFont="1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20" fillId="0" borderId="0" xfId="0" applyFont="1"/>
    <xf numFmtId="164" fontId="20" fillId="0" borderId="0" xfId="0" applyNumberFormat="1" applyFont="1"/>
    <xf numFmtId="0" fontId="15" fillId="0" borderId="1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1" fontId="15" fillId="0" borderId="27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1" fontId="15" fillId="0" borderId="41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1" fontId="15" fillId="0" borderId="49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" fontId="15" fillId="0" borderId="26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1" fontId="15" fillId="0" borderId="50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164" fontId="15" fillId="0" borderId="35" xfId="0" applyNumberFormat="1" applyFont="1" applyBorder="1" applyAlignment="1">
      <alignment horizontal="center" wrapText="1"/>
    </xf>
    <xf numFmtId="1" fontId="20" fillId="0" borderId="0" xfId="0" applyNumberFormat="1" applyFont="1"/>
    <xf numFmtId="0" fontId="16" fillId="0" borderId="0" xfId="0" applyFont="1" applyAlignment="1">
      <alignment horizontal="left"/>
    </xf>
    <xf numFmtId="0" fontId="14" fillId="0" borderId="2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2" xfId="0" applyFont="1" applyBorder="1"/>
    <xf numFmtId="0" fontId="15" fillId="0" borderId="24" xfId="0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/>
    </xf>
    <xf numFmtId="164" fontId="16" fillId="0" borderId="26" xfId="0" applyNumberFormat="1" applyFont="1" applyBorder="1" applyAlignment="1">
      <alignment horizontal="center" vertical="center"/>
    </xf>
    <xf numFmtId="0" fontId="21" fillId="0" borderId="0" xfId="0" applyFont="1"/>
    <xf numFmtId="1" fontId="21" fillId="0" borderId="0" xfId="0" applyNumberFormat="1" applyFont="1"/>
    <xf numFmtId="164" fontId="21" fillId="0" borderId="0" xfId="0" applyNumberFormat="1" applyFont="1"/>
    <xf numFmtId="0" fontId="13" fillId="0" borderId="2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 wrapText="1"/>
    </xf>
    <xf numFmtId="1" fontId="15" fillId="0" borderId="55" xfId="0" applyNumberFormat="1" applyFont="1" applyBorder="1" applyAlignment="1">
      <alignment horizontal="center" vertical="center"/>
    </xf>
    <xf numFmtId="1" fontId="15" fillId="0" borderId="58" xfId="0" applyNumberFormat="1" applyFont="1" applyBorder="1" applyAlignment="1">
      <alignment horizontal="center" vertical="center"/>
    </xf>
    <xf numFmtId="1" fontId="15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1" fontId="15" fillId="0" borderId="45" xfId="0" applyNumberFormat="1" applyFont="1" applyBorder="1" applyAlignment="1">
      <alignment horizontal="center" vertical="center"/>
    </xf>
    <xf numFmtId="1" fontId="15" fillId="0" borderId="59" xfId="0" applyNumberFormat="1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1" fontId="16" fillId="0" borderId="32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35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61" xfId="0" applyNumberFormat="1" applyFont="1" applyBorder="1" applyAlignment="1">
      <alignment horizontal="center" vertical="center" wrapText="1"/>
    </xf>
    <xf numFmtId="164" fontId="13" fillId="0" borderId="50" xfId="0" applyNumberFormat="1" applyFont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 wrapText="1"/>
    </xf>
    <xf numFmtId="1" fontId="13" fillId="0" borderId="49" xfId="0" applyNumberFormat="1" applyFont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1" fontId="13" fillId="0" borderId="60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78" t="s">
        <v>13</v>
      </c>
      <c r="Q1" s="178"/>
    </row>
    <row r="2" spans="1:19" ht="15" customHeight="1" x14ac:dyDescent="0.25">
      <c r="A2" s="1"/>
      <c r="B2" s="176" t="s">
        <v>1</v>
      </c>
      <c r="C2" s="176"/>
      <c r="D2" s="176"/>
      <c r="E2" s="176"/>
      <c r="F2" s="176"/>
      <c r="G2" s="1"/>
      <c r="H2" s="1"/>
      <c r="I2" s="1"/>
      <c r="J2" s="1"/>
      <c r="K2" s="179" t="s">
        <v>14</v>
      </c>
      <c r="L2" s="179"/>
      <c r="M2" s="179"/>
      <c r="N2" s="179"/>
      <c r="O2" s="179"/>
      <c r="P2" s="179"/>
      <c r="Q2" s="179"/>
      <c r="R2" s="179"/>
      <c r="S2" s="179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79" t="s">
        <v>2</v>
      </c>
      <c r="L4" s="179"/>
      <c r="M4" s="179"/>
      <c r="N4" s="179"/>
      <c r="O4" s="179"/>
      <c r="P4" s="179"/>
      <c r="Q4" s="179"/>
      <c r="R4" s="179"/>
      <c r="S4" s="179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77" t="s">
        <v>0</v>
      </c>
      <c r="B6" s="172" t="s">
        <v>3</v>
      </c>
      <c r="C6" s="172" t="s">
        <v>4</v>
      </c>
      <c r="D6" s="172" t="s">
        <v>15</v>
      </c>
      <c r="E6" s="177" t="s">
        <v>5</v>
      </c>
      <c r="F6" s="177"/>
      <c r="G6" s="177"/>
      <c r="H6" s="172" t="s">
        <v>10</v>
      </c>
      <c r="I6" s="172"/>
      <c r="J6" s="172"/>
      <c r="K6" s="172" t="s">
        <v>11</v>
      </c>
      <c r="L6" s="172"/>
      <c r="M6" s="172"/>
      <c r="N6" s="172" t="s">
        <v>12</v>
      </c>
      <c r="O6" s="172"/>
      <c r="P6" s="172"/>
      <c r="Q6" s="172" t="s">
        <v>9</v>
      </c>
      <c r="R6" s="172"/>
      <c r="S6" s="172"/>
    </row>
    <row r="7" spans="1:19" ht="89.25" customHeight="1" x14ac:dyDescent="0.25">
      <c r="A7" s="177"/>
      <c r="B7" s="172"/>
      <c r="C7" s="172"/>
      <c r="D7" s="172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73" t="s">
        <v>16</v>
      </c>
      <c r="B22" s="174"/>
      <c r="C22" s="175"/>
      <c r="D22" s="6">
        <f t="shared" ref="D22:S22" si="0">SUM(D17:D21)</f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>
        <f t="shared" si="0"/>
        <v>0</v>
      </c>
      <c r="J22" s="6">
        <f t="shared" si="0"/>
        <v>0</v>
      </c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  <c r="O22" s="6">
        <f t="shared" si="0"/>
        <v>0</v>
      </c>
      <c r="P22" s="6">
        <f t="shared" si="0"/>
        <v>0</v>
      </c>
      <c r="Q22" s="6">
        <f t="shared" si="0"/>
        <v>0</v>
      </c>
      <c r="R22" s="6">
        <f t="shared" si="0"/>
        <v>0</v>
      </c>
      <c r="S22" s="6">
        <f t="shared" si="0"/>
        <v>0</v>
      </c>
    </row>
    <row r="23" spans="1:19" ht="15.75" x14ac:dyDescent="0.25">
      <c r="A23" s="173" t="s">
        <v>17</v>
      </c>
      <c r="B23" s="174"/>
      <c r="C23" s="174"/>
      <c r="D23" s="7" t="e">
        <f>D22*100/D22</f>
        <v>#DIV/0!</v>
      </c>
      <c r="E23" s="8" t="e">
        <f>E22*100/D22</f>
        <v>#DIV/0!</v>
      </c>
      <c r="F23" s="9" t="e">
        <f>F22*10/D22</f>
        <v>#DIV/0!</v>
      </c>
      <c r="G23" s="9" t="e">
        <f>G22*100/D22</f>
        <v>#DIV/0!</v>
      </c>
      <c r="H23" s="6" t="e">
        <f>H22*100/D22</f>
        <v>#DIV/0!</v>
      </c>
      <c r="I23" s="6" t="e">
        <f>I22*100/D22</f>
        <v>#DIV/0!</v>
      </c>
      <c r="J23" s="6" t="e">
        <f>J22*100/D22</f>
        <v>#DIV/0!</v>
      </c>
      <c r="K23" s="6" t="e">
        <f>K22*100/D22</f>
        <v>#DIV/0!</v>
      </c>
      <c r="L23" s="6" t="e">
        <f>L22*100/D22</f>
        <v>#DIV/0!</v>
      </c>
      <c r="M23" s="6" t="e">
        <f>M22*100/D22</f>
        <v>#DIV/0!</v>
      </c>
      <c r="N23" s="6" t="e">
        <f>N22*100/D22</f>
        <v>#DIV/0!</v>
      </c>
      <c r="O23" s="6" t="e">
        <f>O22*100/D22</f>
        <v>#DIV/0!</v>
      </c>
      <c r="P23" s="6" t="e">
        <f>P22*100/D22</f>
        <v>#DIV/0!</v>
      </c>
      <c r="Q23" s="6" t="e">
        <f>Q22*100/D22</f>
        <v>#DIV/0!</v>
      </c>
      <c r="R23" s="6" t="e">
        <f>R22*100/D22</f>
        <v>#DIV/0!</v>
      </c>
      <c r="S23" s="6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I26" sqref="I26"/>
    </sheetView>
  </sheetViews>
  <sheetFormatPr defaultRowHeight="15" x14ac:dyDescent="0.25"/>
  <cols>
    <col min="1" max="1" width="3.42578125" customWidth="1"/>
    <col min="2" max="2" width="16.42578125" customWidth="1"/>
    <col min="3" max="3" width="32.140625" customWidth="1"/>
    <col min="4" max="4" width="8.42578125" customWidth="1"/>
  </cols>
  <sheetData>
    <row r="1" spans="1:19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92" t="s">
        <v>13</v>
      </c>
      <c r="R1" s="192"/>
      <c r="S1" s="51"/>
    </row>
    <row r="2" spans="1:19" ht="15" customHeight="1" x14ac:dyDescent="0.25">
      <c r="A2" s="64"/>
      <c r="B2" s="183" t="s">
        <v>1</v>
      </c>
      <c r="C2" s="183"/>
      <c r="D2" s="183"/>
      <c r="E2" s="183"/>
      <c r="F2" s="183"/>
      <c r="G2" s="64"/>
      <c r="H2" s="64"/>
      <c r="I2" s="64"/>
      <c r="J2" s="64"/>
      <c r="K2" s="194" t="s">
        <v>26</v>
      </c>
      <c r="L2" s="194"/>
      <c r="M2" s="194"/>
      <c r="N2" s="194"/>
      <c r="O2" s="194"/>
      <c r="P2" s="194"/>
      <c r="Q2" s="194"/>
      <c r="R2" s="194"/>
      <c r="S2" s="194"/>
    </row>
    <row r="3" spans="1:19" ht="15.75" x14ac:dyDescent="0.25">
      <c r="A3" s="64"/>
      <c r="B3" s="64"/>
      <c r="C3" s="64"/>
      <c r="D3" s="64"/>
      <c r="E3" s="128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5.7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194" t="s">
        <v>27</v>
      </c>
      <c r="L4" s="194"/>
      <c r="M4" s="194"/>
      <c r="N4" s="194"/>
      <c r="O4" s="194"/>
      <c r="P4" s="194"/>
      <c r="Q4" s="194"/>
      <c r="R4" s="194"/>
      <c r="S4" s="194"/>
    </row>
    <row r="5" spans="1:19" ht="16.5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5" customHeight="1" x14ac:dyDescent="0.25">
      <c r="A6" s="184" t="s">
        <v>0</v>
      </c>
      <c r="B6" s="186" t="s">
        <v>3</v>
      </c>
      <c r="C6" s="188" t="s">
        <v>4</v>
      </c>
      <c r="D6" s="186" t="s">
        <v>15</v>
      </c>
      <c r="E6" s="190" t="s">
        <v>5</v>
      </c>
      <c r="F6" s="191"/>
      <c r="G6" s="191"/>
      <c r="H6" s="180" t="s">
        <v>10</v>
      </c>
      <c r="I6" s="180"/>
      <c r="J6" s="180"/>
      <c r="K6" s="180" t="s">
        <v>11</v>
      </c>
      <c r="L6" s="180"/>
      <c r="M6" s="180"/>
      <c r="N6" s="180" t="s">
        <v>12</v>
      </c>
      <c r="O6" s="180"/>
      <c r="P6" s="180"/>
      <c r="Q6" s="180" t="s">
        <v>9</v>
      </c>
      <c r="R6" s="180"/>
      <c r="S6" s="193"/>
    </row>
    <row r="7" spans="1:19" ht="75.75" thickBot="1" x14ac:dyDescent="0.3">
      <c r="A7" s="185"/>
      <c r="B7" s="187"/>
      <c r="C7" s="189"/>
      <c r="D7" s="187"/>
      <c r="E7" s="129" t="s">
        <v>6</v>
      </c>
      <c r="F7" s="130" t="s">
        <v>7</v>
      </c>
      <c r="G7" s="130" t="s">
        <v>8</v>
      </c>
      <c r="H7" s="130" t="s">
        <v>6</v>
      </c>
      <c r="I7" s="130" t="s">
        <v>7</v>
      </c>
      <c r="J7" s="130" t="s">
        <v>8</v>
      </c>
      <c r="K7" s="130" t="s">
        <v>6</v>
      </c>
      <c r="L7" s="130" t="s">
        <v>7</v>
      </c>
      <c r="M7" s="130" t="s">
        <v>8</v>
      </c>
      <c r="N7" s="130" t="s">
        <v>6</v>
      </c>
      <c r="O7" s="130" t="s">
        <v>7</v>
      </c>
      <c r="P7" s="130" t="s">
        <v>8</v>
      </c>
      <c r="Q7" s="130" t="s">
        <v>6</v>
      </c>
      <c r="R7" s="130" t="s">
        <v>7</v>
      </c>
      <c r="S7" s="131" t="s">
        <v>8</v>
      </c>
    </row>
    <row r="8" spans="1:19" ht="15.75" thickBot="1" x14ac:dyDescent="0.3">
      <c r="A8" s="132">
        <v>1</v>
      </c>
      <c r="B8" s="115" t="s">
        <v>32</v>
      </c>
      <c r="C8" s="133" t="s">
        <v>33</v>
      </c>
      <c r="D8" s="132">
        <v>15</v>
      </c>
      <c r="E8" s="134">
        <v>0</v>
      </c>
      <c r="F8" s="135">
        <v>3.75</v>
      </c>
      <c r="G8" s="135">
        <v>11.25</v>
      </c>
      <c r="H8" s="136">
        <v>0</v>
      </c>
      <c r="I8" s="135">
        <v>3.5710000000000002</v>
      </c>
      <c r="J8" s="135">
        <v>11.428000000000001</v>
      </c>
      <c r="K8" s="136">
        <v>0</v>
      </c>
      <c r="L8" s="136">
        <v>4</v>
      </c>
      <c r="M8" s="136">
        <v>11</v>
      </c>
      <c r="N8" s="136">
        <v>0</v>
      </c>
      <c r="O8" s="135">
        <v>4.4000000000000004</v>
      </c>
      <c r="P8" s="135">
        <v>10.6</v>
      </c>
      <c r="Q8" s="136">
        <v>0</v>
      </c>
      <c r="R8" s="135">
        <v>5.3330000000000002</v>
      </c>
      <c r="S8" s="137">
        <v>9.6660000000000004</v>
      </c>
    </row>
    <row r="9" spans="1:19" ht="16.5" thickBot="1" x14ac:dyDescent="0.3">
      <c r="A9" s="181" t="s">
        <v>16</v>
      </c>
      <c r="B9" s="182"/>
      <c r="C9" s="182"/>
      <c r="D9" s="60">
        <f t="shared" ref="D9:S9" si="0">SUM(D8:D8)</f>
        <v>15</v>
      </c>
      <c r="E9" s="138">
        <f t="shared" si="0"/>
        <v>0</v>
      </c>
      <c r="F9" s="139">
        <v>3.75</v>
      </c>
      <c r="G9" s="139">
        <f t="shared" si="0"/>
        <v>11.25</v>
      </c>
      <c r="H9" s="140">
        <f t="shared" si="0"/>
        <v>0</v>
      </c>
      <c r="I9" s="139">
        <f t="shared" si="0"/>
        <v>3.5710000000000002</v>
      </c>
      <c r="J9" s="139">
        <f t="shared" si="0"/>
        <v>11.428000000000001</v>
      </c>
      <c r="K9" s="140">
        <f t="shared" si="0"/>
        <v>0</v>
      </c>
      <c r="L9" s="140">
        <f t="shared" si="0"/>
        <v>4</v>
      </c>
      <c r="M9" s="140">
        <f t="shared" si="0"/>
        <v>11</v>
      </c>
      <c r="N9" s="140">
        <f t="shared" si="0"/>
        <v>0</v>
      </c>
      <c r="O9" s="139">
        <v>4.4000000000000004</v>
      </c>
      <c r="P9" s="139">
        <v>10.6</v>
      </c>
      <c r="Q9" s="140">
        <f t="shared" si="0"/>
        <v>0</v>
      </c>
      <c r="R9" s="139">
        <v>5.3330000000000002</v>
      </c>
      <c r="S9" s="141">
        <f t="shared" si="0"/>
        <v>9.6660000000000004</v>
      </c>
    </row>
    <row r="10" spans="1:19" ht="16.5" thickBot="1" x14ac:dyDescent="0.3">
      <c r="A10" s="181" t="s">
        <v>17</v>
      </c>
      <c r="B10" s="182"/>
      <c r="C10" s="182"/>
      <c r="D10" s="142"/>
      <c r="E10" s="143">
        <f>E9*100/D9</f>
        <v>0</v>
      </c>
      <c r="F10" s="139">
        <f>F9*100/15</f>
        <v>25</v>
      </c>
      <c r="G10" s="139">
        <f>G9*100/D9</f>
        <v>75</v>
      </c>
      <c r="H10" s="140">
        <f>H9*100/D9</f>
        <v>0</v>
      </c>
      <c r="I10" s="144">
        <f>I9*100/D9</f>
        <v>23.806666666666668</v>
      </c>
      <c r="J10" s="144">
        <f>J9*100/D9</f>
        <v>76.186666666666682</v>
      </c>
      <c r="K10" s="144">
        <f>K9*100/D9</f>
        <v>0</v>
      </c>
      <c r="L10" s="144">
        <f>L9*100/D9</f>
        <v>26.666666666666668</v>
      </c>
      <c r="M10" s="144">
        <f>M9*100/D9</f>
        <v>73.333333333333329</v>
      </c>
      <c r="N10" s="144">
        <f>N9*100/D9</f>
        <v>0</v>
      </c>
      <c r="O10" s="144">
        <f>O9*100/D9</f>
        <v>29.333333333333336</v>
      </c>
      <c r="P10" s="144">
        <f>P9*100/D9</f>
        <v>70.666666666666671</v>
      </c>
      <c r="Q10" s="144">
        <f>Q9*100/D9</f>
        <v>0</v>
      </c>
      <c r="R10" s="144">
        <f>R9*100/D9</f>
        <v>35.553333333333335</v>
      </c>
      <c r="S10" s="145">
        <f>S9*100/D9</f>
        <v>64.44</v>
      </c>
    </row>
    <row r="11" spans="1:19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19" x14ac:dyDescent="0.25">
      <c r="A12" s="51"/>
      <c r="B12" s="51"/>
      <c r="C12" s="51"/>
      <c r="D12" s="51"/>
      <c r="E12" s="51"/>
      <c r="F12" s="87"/>
      <c r="G12" s="51"/>
      <c r="H12" s="51"/>
      <c r="I12" s="87"/>
      <c r="J12" s="51"/>
      <c r="K12" s="51"/>
      <c r="L12" s="87"/>
      <c r="M12" s="51"/>
      <c r="N12" s="51"/>
      <c r="O12" s="87"/>
      <c r="P12" s="51"/>
      <c r="Q12" s="51"/>
      <c r="R12" s="87"/>
      <c r="S12" s="51"/>
    </row>
    <row r="13" spans="1:19" x14ac:dyDescent="0.25">
      <c r="A13" s="51"/>
      <c r="B13" s="51"/>
      <c r="C13" s="51"/>
      <c r="D13" s="146" t="s">
        <v>37</v>
      </c>
      <c r="E13" s="146"/>
      <c r="F13" s="146"/>
      <c r="G13" s="147">
        <v>0</v>
      </c>
      <c r="H13" s="147">
        <f>(F8+I8+L8+O8+R8)/5</f>
        <v>4.2108000000000008</v>
      </c>
      <c r="I13" s="147">
        <f>(G8+J8+M8+P8+S8)/5</f>
        <v>10.7888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x14ac:dyDescent="0.25">
      <c r="A14" s="51"/>
      <c r="B14" s="51"/>
      <c r="C14" s="51"/>
      <c r="D14" s="146"/>
      <c r="E14" s="146"/>
      <c r="F14" s="146"/>
      <c r="G14" s="146">
        <v>0</v>
      </c>
      <c r="H14" s="148">
        <f>H13*100/15</f>
        <v>28.072000000000006</v>
      </c>
      <c r="I14" s="148">
        <f>I13*100/15</f>
        <v>71.925333333333342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25">
      <c r="A15" s="51"/>
      <c r="B15" s="51"/>
      <c r="C15" s="51"/>
      <c r="D15" s="146"/>
      <c r="E15" s="146"/>
      <c r="F15" s="146"/>
      <c r="G15" s="146"/>
      <c r="H15" s="146"/>
      <c r="I15" s="146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1:19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</sheetData>
  <mergeCells count="15">
    <mergeCell ref="Q1:R1"/>
    <mergeCell ref="K6:M6"/>
    <mergeCell ref="N6:P6"/>
    <mergeCell ref="Q6:S6"/>
    <mergeCell ref="K2:S2"/>
    <mergeCell ref="K4:S4"/>
    <mergeCell ref="H6:J6"/>
    <mergeCell ref="A10:C10"/>
    <mergeCell ref="A9:C9"/>
    <mergeCell ref="B2:F2"/>
    <mergeCell ref="A6:A7"/>
    <mergeCell ref="B6:B7"/>
    <mergeCell ref="C6:C7"/>
    <mergeCell ref="D6:D7"/>
    <mergeCell ref="E6:G6"/>
  </mergeCells>
  <pageMargins left="0.11811023622047244" right="0.11811023622047244" top="0.15748031496062992" bottom="0.15748031496062992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G17" sqref="G17:G18"/>
    </sheetView>
  </sheetViews>
  <sheetFormatPr defaultRowHeight="15" x14ac:dyDescent="0.25"/>
  <cols>
    <col min="1" max="1" width="4.5703125" customWidth="1"/>
    <col min="2" max="2" width="16.42578125" customWidth="1"/>
    <col min="3" max="3" width="28" customWidth="1"/>
  </cols>
  <sheetData>
    <row r="1" spans="1:22" x14ac:dyDescent="0.25">
      <c r="Q1" s="178" t="s">
        <v>13</v>
      </c>
      <c r="R1" s="178"/>
    </row>
    <row r="2" spans="1:22" ht="15" customHeight="1" x14ac:dyDescent="0.25">
      <c r="A2" s="1"/>
      <c r="B2" s="176" t="s">
        <v>1</v>
      </c>
      <c r="C2" s="176"/>
      <c r="D2" s="176"/>
      <c r="E2" s="176"/>
      <c r="F2" s="176"/>
      <c r="G2" s="1"/>
      <c r="H2" s="1"/>
      <c r="I2" s="1"/>
      <c r="J2" s="1"/>
      <c r="K2" s="179" t="s">
        <v>26</v>
      </c>
      <c r="L2" s="179"/>
      <c r="M2" s="179"/>
      <c r="N2" s="179"/>
      <c r="O2" s="179"/>
      <c r="P2" s="179"/>
      <c r="Q2" s="179"/>
      <c r="R2" s="179"/>
      <c r="S2" s="179"/>
    </row>
    <row r="3" spans="1:22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79" t="s">
        <v>27</v>
      </c>
      <c r="L4" s="179"/>
      <c r="M4" s="179"/>
      <c r="N4" s="179"/>
      <c r="O4" s="179"/>
      <c r="P4" s="179"/>
      <c r="Q4" s="179"/>
      <c r="R4" s="179"/>
      <c r="S4" s="179"/>
    </row>
    <row r="5" spans="1:22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ht="60.75" customHeight="1" x14ac:dyDescent="0.25">
      <c r="A6" s="200" t="s">
        <v>0</v>
      </c>
      <c r="B6" s="202" t="s">
        <v>3</v>
      </c>
      <c r="C6" s="202" t="s">
        <v>4</v>
      </c>
      <c r="D6" s="202" t="s">
        <v>15</v>
      </c>
      <c r="E6" s="204" t="s">
        <v>5</v>
      </c>
      <c r="F6" s="205"/>
      <c r="G6" s="205"/>
      <c r="H6" s="195" t="s">
        <v>10</v>
      </c>
      <c r="I6" s="195"/>
      <c r="J6" s="195"/>
      <c r="K6" s="195" t="s">
        <v>11</v>
      </c>
      <c r="L6" s="195"/>
      <c r="M6" s="195"/>
      <c r="N6" s="195" t="s">
        <v>12</v>
      </c>
      <c r="O6" s="195"/>
      <c r="P6" s="195"/>
      <c r="Q6" s="195" t="s">
        <v>9</v>
      </c>
      <c r="R6" s="195"/>
      <c r="S6" s="206"/>
    </row>
    <row r="7" spans="1:22" ht="75.75" thickBot="1" x14ac:dyDescent="0.3">
      <c r="A7" s="201"/>
      <c r="B7" s="203"/>
      <c r="C7" s="203"/>
      <c r="D7" s="203"/>
      <c r="E7" s="22" t="s">
        <v>6</v>
      </c>
      <c r="F7" s="23" t="s">
        <v>7</v>
      </c>
      <c r="G7" s="23" t="s">
        <v>8</v>
      </c>
      <c r="H7" s="23" t="s">
        <v>6</v>
      </c>
      <c r="I7" s="23" t="s">
        <v>7</v>
      </c>
      <c r="J7" s="23" t="s">
        <v>8</v>
      </c>
      <c r="K7" s="23" t="s">
        <v>6</v>
      </c>
      <c r="L7" s="23" t="s">
        <v>7</v>
      </c>
      <c r="M7" s="23" t="s">
        <v>8</v>
      </c>
      <c r="N7" s="23" t="s">
        <v>6</v>
      </c>
      <c r="O7" s="23" t="s">
        <v>7</v>
      </c>
      <c r="P7" s="23" t="s">
        <v>8</v>
      </c>
      <c r="Q7" s="23" t="s">
        <v>6</v>
      </c>
      <c r="R7" s="23" t="s">
        <v>7</v>
      </c>
      <c r="S7" s="24" t="s">
        <v>8</v>
      </c>
    </row>
    <row r="8" spans="1:22" ht="15.75" thickBot="1" x14ac:dyDescent="0.3">
      <c r="A8" s="114">
        <v>1</v>
      </c>
      <c r="B8" s="115" t="s">
        <v>34</v>
      </c>
      <c r="C8" s="116" t="s">
        <v>35</v>
      </c>
      <c r="D8" s="117">
        <v>11</v>
      </c>
      <c r="E8" s="118">
        <v>5.75</v>
      </c>
      <c r="F8" s="119">
        <v>3.25</v>
      </c>
      <c r="G8" s="119">
        <v>2</v>
      </c>
      <c r="H8" s="119">
        <v>5</v>
      </c>
      <c r="I8" s="119">
        <v>4.875</v>
      </c>
      <c r="J8" s="119">
        <v>1.125</v>
      </c>
      <c r="K8" s="119">
        <v>7.5</v>
      </c>
      <c r="L8" s="119">
        <v>2.4990000000000001</v>
      </c>
      <c r="M8" s="119">
        <v>1</v>
      </c>
      <c r="N8" s="119">
        <v>5.4</v>
      </c>
      <c r="O8" s="119">
        <v>3.6</v>
      </c>
      <c r="P8" s="119">
        <v>2</v>
      </c>
      <c r="Q8" s="119">
        <v>4</v>
      </c>
      <c r="R8" s="119">
        <v>5</v>
      </c>
      <c r="S8" s="120">
        <v>2</v>
      </c>
      <c r="V8" s="10"/>
    </row>
    <row r="9" spans="1:22" ht="15.75" thickBot="1" x14ac:dyDescent="0.3">
      <c r="A9" s="198" t="s">
        <v>16</v>
      </c>
      <c r="B9" s="199"/>
      <c r="C9" s="199"/>
      <c r="D9" s="121">
        <v>11</v>
      </c>
      <c r="E9" s="122">
        <v>5.75</v>
      </c>
      <c r="F9" s="123">
        <v>3.25</v>
      </c>
      <c r="G9" s="123">
        <v>2</v>
      </c>
      <c r="H9" s="123">
        <v>5</v>
      </c>
      <c r="I9" s="123">
        <v>4.875</v>
      </c>
      <c r="J9" s="119">
        <v>1.125</v>
      </c>
      <c r="K9" s="123">
        <v>7.5</v>
      </c>
      <c r="L9" s="123">
        <v>2.4990000000000001</v>
      </c>
      <c r="M9" s="123">
        <v>1</v>
      </c>
      <c r="N9" s="123">
        <v>5.4</v>
      </c>
      <c r="O9" s="123">
        <v>3.6</v>
      </c>
      <c r="P9" s="123">
        <v>2</v>
      </c>
      <c r="Q9" s="123">
        <v>4</v>
      </c>
      <c r="R9" s="123">
        <v>5</v>
      </c>
      <c r="S9" s="124">
        <v>2</v>
      </c>
      <c r="V9" s="10"/>
    </row>
    <row r="10" spans="1:22" ht="15.75" thickBot="1" x14ac:dyDescent="0.3">
      <c r="A10" s="196" t="s">
        <v>17</v>
      </c>
      <c r="B10" s="197"/>
      <c r="C10" s="197"/>
      <c r="D10" s="125"/>
      <c r="E10" s="126">
        <f>E9*100/11</f>
        <v>52.272727272727273</v>
      </c>
      <c r="F10" s="126">
        <f t="shared" ref="F10:S10" si="0">F9*100/11</f>
        <v>29.545454545454547</v>
      </c>
      <c r="G10" s="126">
        <f t="shared" si="0"/>
        <v>18.181818181818183</v>
      </c>
      <c r="H10" s="126">
        <f t="shared" si="0"/>
        <v>45.454545454545453</v>
      </c>
      <c r="I10" s="126">
        <f t="shared" si="0"/>
        <v>44.31818181818182</v>
      </c>
      <c r="J10" s="126">
        <f t="shared" si="0"/>
        <v>10.227272727272727</v>
      </c>
      <c r="K10" s="126">
        <f t="shared" si="0"/>
        <v>68.181818181818187</v>
      </c>
      <c r="L10" s="126">
        <f t="shared" si="0"/>
        <v>22.718181818181819</v>
      </c>
      <c r="M10" s="126">
        <f t="shared" si="0"/>
        <v>9.0909090909090917</v>
      </c>
      <c r="N10" s="126">
        <f t="shared" si="0"/>
        <v>49.090909090909093</v>
      </c>
      <c r="O10" s="126">
        <f t="shared" si="0"/>
        <v>32.727272727272727</v>
      </c>
      <c r="P10" s="126">
        <f t="shared" si="0"/>
        <v>18.181818181818183</v>
      </c>
      <c r="Q10" s="126">
        <f t="shared" si="0"/>
        <v>36.363636363636367</v>
      </c>
      <c r="R10" s="126">
        <f t="shared" si="0"/>
        <v>45.454545454545453</v>
      </c>
      <c r="S10" s="126">
        <f t="shared" si="0"/>
        <v>18.181818181818183</v>
      </c>
      <c r="V10" s="11"/>
    </row>
    <row r="11" spans="1:22" x14ac:dyDescent="0.25">
      <c r="V11" s="10"/>
    </row>
    <row r="12" spans="1:22" x14ac:dyDescent="0.25">
      <c r="L12" s="14"/>
      <c r="V12" s="10"/>
    </row>
    <row r="13" spans="1:22" x14ac:dyDescent="0.25">
      <c r="D13" s="94"/>
      <c r="E13" s="94" t="s">
        <v>37</v>
      </c>
      <c r="F13" s="127"/>
      <c r="G13" s="94"/>
      <c r="H13" s="127">
        <f>(E8+H8+K8+N8+Q8)/5</f>
        <v>5.5299999999999994</v>
      </c>
      <c r="I13" s="127">
        <f>(F8+I8+L8+O8+R8)/5</f>
        <v>3.8448000000000002</v>
      </c>
      <c r="J13" s="127">
        <f>(G8+J8+M8+P8+S8)/5</f>
        <v>1.625</v>
      </c>
      <c r="L13" s="13"/>
      <c r="O13" s="13"/>
      <c r="R13" s="13"/>
    </row>
    <row r="14" spans="1:22" x14ac:dyDescent="0.25">
      <c r="D14" s="94"/>
      <c r="E14" s="94"/>
      <c r="F14" s="94"/>
      <c r="G14" s="94"/>
      <c r="H14" s="95">
        <f>H13*100/11</f>
        <v>50.272727272727259</v>
      </c>
      <c r="I14" s="95">
        <f t="shared" ref="I14" si="1">I13*100/11</f>
        <v>34.952727272727273</v>
      </c>
      <c r="J14" s="95">
        <f>J13*100/11</f>
        <v>14.772727272727273</v>
      </c>
    </row>
    <row r="15" spans="1:22" x14ac:dyDescent="0.25">
      <c r="D15" s="94"/>
      <c r="E15" s="94"/>
      <c r="F15" s="94"/>
      <c r="G15" s="94"/>
      <c r="H15" s="94"/>
      <c r="I15" s="94"/>
      <c r="J15" s="94"/>
    </row>
    <row r="16" spans="1:22" x14ac:dyDescent="0.25">
      <c r="D16" s="94"/>
      <c r="E16" s="94"/>
      <c r="F16" s="94"/>
      <c r="G16" s="94"/>
      <c r="H16" s="94"/>
      <c r="I16" s="94"/>
      <c r="J16" s="94"/>
    </row>
  </sheetData>
  <mergeCells count="15">
    <mergeCell ref="Q1:R1"/>
    <mergeCell ref="K6:M6"/>
    <mergeCell ref="N6:P6"/>
    <mergeCell ref="Q6:S6"/>
    <mergeCell ref="K2:S2"/>
    <mergeCell ref="K4:S4"/>
    <mergeCell ref="H6:J6"/>
    <mergeCell ref="A10:C10"/>
    <mergeCell ref="A9:C9"/>
    <mergeCell ref="B2:F2"/>
    <mergeCell ref="A6:A7"/>
    <mergeCell ref="B6:B7"/>
    <mergeCell ref="C6:C7"/>
    <mergeCell ref="D6:D7"/>
    <mergeCell ref="E6:G6"/>
  </mergeCells>
  <pageMargins left="0.11811023622047244" right="0.11811023622047244" top="0.15748031496062992" bottom="0.15748031496062992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F19" sqref="F19"/>
    </sheetView>
  </sheetViews>
  <sheetFormatPr defaultRowHeight="15" x14ac:dyDescent="0.25"/>
  <cols>
    <col min="1" max="1" width="4.140625" customWidth="1"/>
    <col min="2" max="2" width="14" customWidth="1"/>
    <col min="3" max="3" width="32.140625" customWidth="1"/>
  </cols>
  <sheetData>
    <row r="1" spans="1:22" x14ac:dyDescent="0.25">
      <c r="Q1" s="178" t="s">
        <v>13</v>
      </c>
      <c r="R1" s="178"/>
    </row>
    <row r="2" spans="1:22" ht="15" customHeight="1" x14ac:dyDescent="0.25">
      <c r="A2" s="1"/>
      <c r="B2" s="176" t="s">
        <v>1</v>
      </c>
      <c r="C2" s="176"/>
      <c r="D2" s="176"/>
      <c r="E2" s="176"/>
      <c r="F2" s="176"/>
      <c r="G2" s="1"/>
      <c r="H2" s="1"/>
      <c r="I2" s="1"/>
      <c r="J2" s="1"/>
      <c r="K2" s="179" t="s">
        <v>26</v>
      </c>
      <c r="L2" s="179"/>
      <c r="M2" s="179"/>
      <c r="N2" s="179"/>
      <c r="O2" s="179"/>
      <c r="P2" s="179"/>
      <c r="Q2" s="179"/>
      <c r="R2" s="179"/>
      <c r="S2" s="179"/>
    </row>
    <row r="3" spans="1:22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79" t="s">
        <v>27</v>
      </c>
      <c r="L4" s="179"/>
      <c r="M4" s="179"/>
      <c r="N4" s="179"/>
      <c r="O4" s="179"/>
      <c r="P4" s="179"/>
      <c r="Q4" s="179"/>
      <c r="R4" s="179"/>
      <c r="S4" s="179"/>
    </row>
    <row r="5" spans="1:22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ht="72" customHeight="1" x14ac:dyDescent="0.25">
      <c r="A6" s="213" t="s">
        <v>0</v>
      </c>
      <c r="B6" s="202" t="s">
        <v>3</v>
      </c>
      <c r="C6" s="215" t="s">
        <v>4</v>
      </c>
      <c r="D6" s="202" t="s">
        <v>15</v>
      </c>
      <c r="E6" s="204" t="s">
        <v>5</v>
      </c>
      <c r="F6" s="205"/>
      <c r="G6" s="217"/>
      <c r="H6" s="207" t="s">
        <v>10</v>
      </c>
      <c r="I6" s="195"/>
      <c r="J6" s="208"/>
      <c r="K6" s="207" t="s">
        <v>11</v>
      </c>
      <c r="L6" s="195"/>
      <c r="M6" s="206"/>
      <c r="N6" s="218" t="s">
        <v>12</v>
      </c>
      <c r="O6" s="195"/>
      <c r="P6" s="206"/>
      <c r="Q6" s="218" t="s">
        <v>9</v>
      </c>
      <c r="R6" s="195"/>
      <c r="S6" s="206"/>
    </row>
    <row r="7" spans="1:22" ht="75.75" thickBot="1" x14ac:dyDescent="0.3">
      <c r="A7" s="214"/>
      <c r="B7" s="203"/>
      <c r="C7" s="216"/>
      <c r="D7" s="203"/>
      <c r="E7" s="20" t="s">
        <v>6</v>
      </c>
      <c r="F7" s="15" t="s">
        <v>7</v>
      </c>
      <c r="G7" s="151" t="s">
        <v>8</v>
      </c>
      <c r="H7" s="155" t="s">
        <v>6</v>
      </c>
      <c r="I7" s="15" t="s">
        <v>7</v>
      </c>
      <c r="J7" s="151" t="s">
        <v>8</v>
      </c>
      <c r="K7" s="155" t="s">
        <v>6</v>
      </c>
      <c r="L7" s="15" t="s">
        <v>7</v>
      </c>
      <c r="M7" s="16" t="s">
        <v>8</v>
      </c>
      <c r="N7" s="20" t="s">
        <v>6</v>
      </c>
      <c r="O7" s="15" t="s">
        <v>7</v>
      </c>
      <c r="P7" s="16" t="s">
        <v>8</v>
      </c>
      <c r="Q7" s="20" t="s">
        <v>6</v>
      </c>
      <c r="R7" s="15" t="s">
        <v>7</v>
      </c>
      <c r="S7" s="16" t="s">
        <v>8</v>
      </c>
    </row>
    <row r="8" spans="1:22" x14ac:dyDescent="0.25">
      <c r="A8" s="96">
        <v>1</v>
      </c>
      <c r="B8" s="97" t="s">
        <v>24</v>
      </c>
      <c r="C8" s="98" t="s">
        <v>25</v>
      </c>
      <c r="D8" s="96">
        <v>18</v>
      </c>
      <c r="E8" s="99">
        <v>16.399999999999999</v>
      </c>
      <c r="F8" s="100">
        <v>0.6</v>
      </c>
      <c r="G8" s="152">
        <v>1</v>
      </c>
      <c r="H8" s="156">
        <v>14.666666599999999</v>
      </c>
      <c r="I8" s="100">
        <v>2.3330000000000002</v>
      </c>
      <c r="J8" s="152">
        <f>5.6*18/100</f>
        <v>1.008</v>
      </c>
      <c r="K8" s="156">
        <v>14.4</v>
      </c>
      <c r="L8" s="100">
        <v>2.6</v>
      </c>
      <c r="M8" s="101">
        <f>5.6*18/100</f>
        <v>1.008</v>
      </c>
      <c r="N8" s="99">
        <v>15.72</v>
      </c>
      <c r="O8" s="100">
        <v>1.28</v>
      </c>
      <c r="P8" s="101">
        <f>5.6*18/100</f>
        <v>1.008</v>
      </c>
      <c r="Q8" s="99">
        <f>72.2*18/100</f>
        <v>12.996000000000002</v>
      </c>
      <c r="R8" s="100">
        <f>22.2*18/100</f>
        <v>3.9959999999999996</v>
      </c>
      <c r="S8" s="101">
        <f>5.6*18/100</f>
        <v>1.008</v>
      </c>
    </row>
    <row r="9" spans="1:22" x14ac:dyDescent="0.25">
      <c r="A9" s="102">
        <v>2</v>
      </c>
      <c r="B9" s="103" t="s">
        <v>34</v>
      </c>
      <c r="C9" s="104" t="s">
        <v>36</v>
      </c>
      <c r="D9" s="102">
        <v>10</v>
      </c>
      <c r="E9" s="105">
        <v>9.4</v>
      </c>
      <c r="F9" s="106">
        <v>0.6</v>
      </c>
      <c r="G9" s="153">
        <v>0</v>
      </c>
      <c r="H9" s="157">
        <v>6.7333299999999996</v>
      </c>
      <c r="I9" s="106">
        <v>2.6666599999999998</v>
      </c>
      <c r="J9" s="153">
        <v>0.6</v>
      </c>
      <c r="K9" s="157">
        <v>6.8</v>
      </c>
      <c r="L9" s="106">
        <v>2.6</v>
      </c>
      <c r="M9" s="107">
        <v>0.6</v>
      </c>
      <c r="N9" s="105">
        <v>6.84</v>
      </c>
      <c r="O9" s="106">
        <v>3.16</v>
      </c>
      <c r="P9" s="107">
        <v>0</v>
      </c>
      <c r="Q9" s="105">
        <v>7.8</v>
      </c>
      <c r="R9" s="106">
        <v>2.2000000000000002</v>
      </c>
      <c r="S9" s="107">
        <v>0</v>
      </c>
    </row>
    <row r="10" spans="1:22" ht="15.75" thickBot="1" x14ac:dyDescent="0.3">
      <c r="A10" s="108">
        <v>3</v>
      </c>
      <c r="B10" s="109" t="s">
        <v>28</v>
      </c>
      <c r="C10" s="110" t="s">
        <v>29</v>
      </c>
      <c r="D10" s="110">
        <v>13</v>
      </c>
      <c r="E10" s="111">
        <v>5.4</v>
      </c>
      <c r="F10" s="112">
        <v>6</v>
      </c>
      <c r="G10" s="154">
        <v>1.6</v>
      </c>
      <c r="H10" s="158">
        <v>0</v>
      </c>
      <c r="I10" s="112">
        <v>8.5333000000000006</v>
      </c>
      <c r="J10" s="154">
        <v>4.4666600000000001</v>
      </c>
      <c r="K10" s="158">
        <v>0</v>
      </c>
      <c r="L10" s="112">
        <v>9.4</v>
      </c>
      <c r="M10" s="113">
        <v>3.6</v>
      </c>
      <c r="N10" s="111">
        <v>0.64</v>
      </c>
      <c r="O10" s="112">
        <v>10.76</v>
      </c>
      <c r="P10" s="113">
        <v>1.6</v>
      </c>
      <c r="Q10" s="111">
        <v>1</v>
      </c>
      <c r="R10" s="112">
        <v>9.6</v>
      </c>
      <c r="S10" s="113">
        <v>2.4</v>
      </c>
      <c r="V10" s="10"/>
    </row>
    <row r="11" spans="1:22" ht="16.5" thickBot="1" x14ac:dyDescent="0.3">
      <c r="A11" s="211" t="s">
        <v>16</v>
      </c>
      <c r="B11" s="212"/>
      <c r="C11" s="212"/>
      <c r="D11" s="17">
        <f>SUM(D8:D10)</f>
        <v>41</v>
      </c>
      <c r="E11" s="42">
        <f t="shared" ref="E11:S11" si="0">SUM(E8:E10)</f>
        <v>31.199999999999996</v>
      </c>
      <c r="F11" s="18">
        <f t="shared" si="0"/>
        <v>7.2</v>
      </c>
      <c r="G11" s="19">
        <f t="shared" si="0"/>
        <v>2.6</v>
      </c>
      <c r="H11" s="41">
        <f t="shared" si="0"/>
        <v>21.399996599999998</v>
      </c>
      <c r="I11" s="18">
        <f t="shared" si="0"/>
        <v>13.532960000000001</v>
      </c>
      <c r="J11" s="159">
        <f t="shared" si="0"/>
        <v>6.0746599999999997</v>
      </c>
      <c r="K11" s="42">
        <f t="shared" si="0"/>
        <v>21.2</v>
      </c>
      <c r="L11" s="18">
        <f t="shared" si="0"/>
        <v>14.600000000000001</v>
      </c>
      <c r="M11" s="19">
        <f t="shared" si="0"/>
        <v>5.2080000000000002</v>
      </c>
      <c r="N11" s="42">
        <f t="shared" si="0"/>
        <v>23.200000000000003</v>
      </c>
      <c r="O11" s="18">
        <f t="shared" si="0"/>
        <v>15.2</v>
      </c>
      <c r="P11" s="19">
        <f t="shared" si="0"/>
        <v>2.6080000000000001</v>
      </c>
      <c r="Q11" s="41">
        <f t="shared" si="0"/>
        <v>21.796000000000003</v>
      </c>
      <c r="R11" s="18">
        <f t="shared" si="0"/>
        <v>15.795999999999999</v>
      </c>
      <c r="S11" s="19">
        <f t="shared" si="0"/>
        <v>3.4079999999999999</v>
      </c>
      <c r="V11" s="10"/>
    </row>
    <row r="12" spans="1:22" ht="16.5" thickBot="1" x14ac:dyDescent="0.3">
      <c r="A12" s="209" t="s">
        <v>17</v>
      </c>
      <c r="B12" s="210"/>
      <c r="C12" s="210"/>
      <c r="D12" s="29"/>
      <c r="E12" s="43">
        <f>E11*100/41</f>
        <v>76.097560975609738</v>
      </c>
      <c r="F12" s="28">
        <f t="shared" ref="F12:S12" si="1">F11*100/41</f>
        <v>17.560975609756099</v>
      </c>
      <c r="G12" s="44">
        <f t="shared" si="1"/>
        <v>6.3414634146341466</v>
      </c>
      <c r="H12" s="28">
        <f t="shared" si="1"/>
        <v>52.195113658536584</v>
      </c>
      <c r="I12" s="28">
        <f t="shared" si="1"/>
        <v>33.007219512195121</v>
      </c>
      <c r="J12" s="160">
        <f t="shared" si="1"/>
        <v>14.816243902439025</v>
      </c>
      <c r="K12" s="43">
        <f t="shared" si="1"/>
        <v>51.707317073170735</v>
      </c>
      <c r="L12" s="28">
        <f t="shared" si="1"/>
        <v>35.609756097560982</v>
      </c>
      <c r="M12" s="44">
        <f t="shared" si="1"/>
        <v>12.702439024390246</v>
      </c>
      <c r="N12" s="43">
        <f t="shared" si="1"/>
        <v>56.585365853658544</v>
      </c>
      <c r="O12" s="28">
        <f t="shared" si="1"/>
        <v>37.073170731707314</v>
      </c>
      <c r="P12" s="44">
        <f t="shared" si="1"/>
        <v>6.3609756097560979</v>
      </c>
      <c r="Q12" s="161">
        <f t="shared" si="1"/>
        <v>53.160975609756107</v>
      </c>
      <c r="R12" s="162">
        <f t="shared" si="1"/>
        <v>38.52682926829268</v>
      </c>
      <c r="S12" s="163">
        <f t="shared" si="1"/>
        <v>8.3121951219512198</v>
      </c>
      <c r="V12" s="10"/>
    </row>
    <row r="13" spans="1:22" x14ac:dyDescent="0.25">
      <c r="V13" s="11"/>
    </row>
    <row r="14" spans="1:22" x14ac:dyDescent="0.25">
      <c r="B14" s="45"/>
      <c r="C14" s="45"/>
      <c r="D14" s="88"/>
      <c r="E14" s="90">
        <f>E8*100/18</f>
        <v>91.1111111111111</v>
      </c>
      <c r="F14" s="90">
        <f t="shared" ref="F14:S14" si="2">F8*100/18</f>
        <v>3.3333333333333335</v>
      </c>
      <c r="G14" s="90">
        <f t="shared" si="2"/>
        <v>5.5555555555555554</v>
      </c>
      <c r="H14" s="90">
        <f t="shared" si="2"/>
        <v>81.481481111111108</v>
      </c>
      <c r="I14" s="90">
        <f t="shared" si="2"/>
        <v>12.961111111111112</v>
      </c>
      <c r="J14" s="90">
        <f t="shared" si="2"/>
        <v>5.6</v>
      </c>
      <c r="K14" s="90">
        <f t="shared" si="2"/>
        <v>80</v>
      </c>
      <c r="L14" s="90">
        <f t="shared" si="2"/>
        <v>14.444444444444445</v>
      </c>
      <c r="M14" s="90">
        <f t="shared" si="2"/>
        <v>5.6</v>
      </c>
      <c r="N14" s="90">
        <f t="shared" si="2"/>
        <v>87.333333333333329</v>
      </c>
      <c r="O14" s="90">
        <f t="shared" si="2"/>
        <v>7.1111111111111107</v>
      </c>
      <c r="P14" s="90">
        <f t="shared" si="2"/>
        <v>5.6</v>
      </c>
      <c r="Q14" s="90">
        <f t="shared" si="2"/>
        <v>72.2</v>
      </c>
      <c r="R14" s="90">
        <f t="shared" si="2"/>
        <v>22.2</v>
      </c>
      <c r="S14" s="90">
        <f t="shared" si="2"/>
        <v>5.6</v>
      </c>
      <c r="T14" s="88"/>
      <c r="V14" s="10"/>
    </row>
    <row r="15" spans="1:22" x14ac:dyDescent="0.25">
      <c r="D15" s="88"/>
      <c r="E15" s="90">
        <f>E9*100/10</f>
        <v>94</v>
      </c>
      <c r="F15" s="90">
        <f t="shared" ref="F15:S15" si="3">F9*100/10</f>
        <v>6</v>
      </c>
      <c r="G15" s="90">
        <f t="shared" si="3"/>
        <v>0</v>
      </c>
      <c r="H15" s="90">
        <f t="shared" si="3"/>
        <v>67.333299999999994</v>
      </c>
      <c r="I15" s="90">
        <f t="shared" si="3"/>
        <v>26.666599999999999</v>
      </c>
      <c r="J15" s="90">
        <f t="shared" si="3"/>
        <v>6</v>
      </c>
      <c r="K15" s="90">
        <f t="shared" si="3"/>
        <v>68</v>
      </c>
      <c r="L15" s="90">
        <f t="shared" si="3"/>
        <v>26</v>
      </c>
      <c r="M15" s="90">
        <f t="shared" si="3"/>
        <v>6</v>
      </c>
      <c r="N15" s="90">
        <f t="shared" si="3"/>
        <v>68.400000000000006</v>
      </c>
      <c r="O15" s="90">
        <f t="shared" si="3"/>
        <v>31.6</v>
      </c>
      <c r="P15" s="90">
        <f t="shared" si="3"/>
        <v>0</v>
      </c>
      <c r="Q15" s="90">
        <f t="shared" si="3"/>
        <v>78</v>
      </c>
      <c r="R15" s="90">
        <f t="shared" si="3"/>
        <v>22.000000000000004</v>
      </c>
      <c r="S15" s="90">
        <f t="shared" si="3"/>
        <v>0</v>
      </c>
      <c r="T15" s="88"/>
      <c r="V15" s="10"/>
    </row>
    <row r="16" spans="1:22" x14ac:dyDescent="0.25">
      <c r="D16" s="88"/>
      <c r="E16" s="90">
        <f>E10*100/13</f>
        <v>41.53846153846154</v>
      </c>
      <c r="F16" s="90">
        <f t="shared" ref="F16:S16" si="4">F10*100/13</f>
        <v>46.153846153846153</v>
      </c>
      <c r="G16" s="90">
        <f t="shared" si="4"/>
        <v>12.307692307692308</v>
      </c>
      <c r="H16" s="90">
        <f t="shared" si="4"/>
        <v>0</v>
      </c>
      <c r="I16" s="90">
        <f t="shared" si="4"/>
        <v>65.640769230769237</v>
      </c>
      <c r="J16" s="90">
        <f t="shared" si="4"/>
        <v>34.358923076923077</v>
      </c>
      <c r="K16" s="90">
        <f t="shared" si="4"/>
        <v>0</v>
      </c>
      <c r="L16" s="90">
        <f t="shared" si="4"/>
        <v>72.307692307692307</v>
      </c>
      <c r="M16" s="90">
        <f t="shared" si="4"/>
        <v>27.692307692307693</v>
      </c>
      <c r="N16" s="90">
        <f t="shared" si="4"/>
        <v>4.9230769230769234</v>
      </c>
      <c r="O16" s="90">
        <f t="shared" si="4"/>
        <v>82.769230769230774</v>
      </c>
      <c r="P16" s="90">
        <f t="shared" si="4"/>
        <v>12.307692307692308</v>
      </c>
      <c r="Q16" s="90">
        <f t="shared" si="4"/>
        <v>7.6923076923076925</v>
      </c>
      <c r="R16" s="90">
        <f t="shared" si="4"/>
        <v>73.84615384615384</v>
      </c>
      <c r="S16" s="90">
        <f t="shared" si="4"/>
        <v>18.46153846153846</v>
      </c>
      <c r="T16" s="88"/>
      <c r="V16" s="10"/>
    </row>
    <row r="17" spans="4:22" x14ac:dyDescent="0.2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V17" s="11"/>
    </row>
    <row r="18" spans="4:22" x14ac:dyDescent="0.25">
      <c r="D18" s="88"/>
      <c r="E18" s="88"/>
      <c r="F18" s="90"/>
      <c r="G18" s="88"/>
      <c r="H18" s="88"/>
      <c r="I18" s="90"/>
      <c r="J18" s="88"/>
      <c r="K18" s="88"/>
      <c r="L18" s="90"/>
      <c r="M18" s="88"/>
      <c r="N18" s="88"/>
      <c r="O18" s="90"/>
      <c r="P18" s="88"/>
      <c r="Q18" s="88"/>
      <c r="R18" s="90"/>
      <c r="S18" s="88"/>
      <c r="T18" s="88"/>
    </row>
    <row r="19" spans="4:22" x14ac:dyDescent="0.25"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spans="4:22" x14ac:dyDescent="0.25">
      <c r="H20" s="14"/>
      <c r="I20" s="14"/>
      <c r="J20" s="14"/>
    </row>
  </sheetData>
  <mergeCells count="15">
    <mergeCell ref="Q1:R1"/>
    <mergeCell ref="K6:M6"/>
    <mergeCell ref="N6:P6"/>
    <mergeCell ref="Q6:S6"/>
    <mergeCell ref="K2:S2"/>
    <mergeCell ref="K4:S4"/>
    <mergeCell ref="H6:J6"/>
    <mergeCell ref="A12:C12"/>
    <mergeCell ref="A11:C11"/>
    <mergeCell ref="B2:F2"/>
    <mergeCell ref="A6:A7"/>
    <mergeCell ref="B6:B7"/>
    <mergeCell ref="C6:C7"/>
    <mergeCell ref="D6:D7"/>
    <mergeCell ref="E6:G6"/>
  </mergeCells>
  <pageMargins left="0.11811023622047244" right="0.11811023622047244" top="0.15748031496062992" bottom="0.15748031496062992" header="0.31496062992125984" footer="0.31496062992125984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C1" workbookViewId="0">
      <selection activeCell="F17" sqref="F17"/>
    </sheetView>
  </sheetViews>
  <sheetFormatPr defaultRowHeight="15" x14ac:dyDescent="0.25"/>
  <cols>
    <col min="1" max="1" width="3.5703125" customWidth="1"/>
    <col min="2" max="2" width="15.85546875" customWidth="1"/>
    <col min="3" max="3" width="31.140625" customWidth="1"/>
  </cols>
  <sheetData>
    <row r="1" spans="1:22" x14ac:dyDescent="0.25">
      <c r="Q1" s="178" t="s">
        <v>13</v>
      </c>
      <c r="R1" s="178"/>
    </row>
    <row r="2" spans="1:22" ht="15" customHeight="1" x14ac:dyDescent="0.25">
      <c r="A2" s="1"/>
      <c r="B2" s="176" t="s">
        <v>1</v>
      </c>
      <c r="C2" s="176"/>
      <c r="D2" s="176"/>
      <c r="E2" s="176"/>
      <c r="F2" s="176"/>
      <c r="G2" s="1"/>
      <c r="H2" s="1"/>
      <c r="I2" s="1"/>
      <c r="J2" s="1"/>
      <c r="K2" s="179" t="s">
        <v>26</v>
      </c>
      <c r="L2" s="179"/>
      <c r="M2" s="179"/>
      <c r="N2" s="179"/>
      <c r="O2" s="179"/>
      <c r="P2" s="179"/>
      <c r="Q2" s="179"/>
      <c r="R2" s="179"/>
      <c r="S2" s="179"/>
    </row>
    <row r="3" spans="1:22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79" t="s">
        <v>27</v>
      </c>
      <c r="L4" s="179"/>
      <c r="M4" s="179"/>
      <c r="N4" s="179"/>
      <c r="O4" s="179"/>
      <c r="P4" s="179"/>
      <c r="Q4" s="179"/>
      <c r="R4" s="179"/>
      <c r="S4" s="179"/>
    </row>
    <row r="5" spans="1:22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ht="15" customHeight="1" x14ac:dyDescent="0.25">
      <c r="A6" s="213" t="s">
        <v>0</v>
      </c>
      <c r="B6" s="202" t="s">
        <v>3</v>
      </c>
      <c r="C6" s="202" t="s">
        <v>4</v>
      </c>
      <c r="D6" s="202" t="s">
        <v>15</v>
      </c>
      <c r="E6" s="204" t="s">
        <v>5</v>
      </c>
      <c r="F6" s="205"/>
      <c r="G6" s="205"/>
      <c r="H6" s="195" t="s">
        <v>10</v>
      </c>
      <c r="I6" s="195"/>
      <c r="J6" s="195"/>
      <c r="K6" s="195" t="s">
        <v>11</v>
      </c>
      <c r="L6" s="195"/>
      <c r="M6" s="195"/>
      <c r="N6" s="195" t="s">
        <v>12</v>
      </c>
      <c r="O6" s="195"/>
      <c r="P6" s="195"/>
      <c r="Q6" s="195" t="s">
        <v>9</v>
      </c>
      <c r="R6" s="195"/>
      <c r="S6" s="206"/>
    </row>
    <row r="7" spans="1:22" ht="75.75" thickBot="1" x14ac:dyDescent="0.3">
      <c r="A7" s="214"/>
      <c r="B7" s="203"/>
      <c r="C7" s="203"/>
      <c r="D7" s="219"/>
      <c r="E7" s="22" t="s">
        <v>6</v>
      </c>
      <c r="F7" s="23" t="s">
        <v>7</v>
      </c>
      <c r="G7" s="23" t="s">
        <v>8</v>
      </c>
      <c r="H7" s="23" t="s">
        <v>6</v>
      </c>
      <c r="I7" s="23" t="s">
        <v>7</v>
      </c>
      <c r="J7" s="23" t="s">
        <v>8</v>
      </c>
      <c r="K7" s="23" t="s">
        <v>6</v>
      </c>
      <c r="L7" s="23" t="s">
        <v>7</v>
      </c>
      <c r="M7" s="23" t="s">
        <v>8</v>
      </c>
      <c r="N7" s="23" t="s">
        <v>6</v>
      </c>
      <c r="O7" s="23" t="s">
        <v>7</v>
      </c>
      <c r="P7" s="23" t="s">
        <v>8</v>
      </c>
      <c r="Q7" s="23" t="s">
        <v>6</v>
      </c>
      <c r="R7" s="23" t="s">
        <v>7</v>
      </c>
      <c r="S7" s="24" t="s">
        <v>8</v>
      </c>
    </row>
    <row r="8" spans="1:22" ht="15.75" x14ac:dyDescent="0.25">
      <c r="A8" s="31">
        <v>1</v>
      </c>
      <c r="B8" s="32" t="s">
        <v>28</v>
      </c>
      <c r="C8" s="33" t="s">
        <v>29</v>
      </c>
      <c r="D8" s="34">
        <v>6</v>
      </c>
      <c r="E8" s="39">
        <v>4.4800000000000004</v>
      </c>
      <c r="F8" s="35">
        <v>1.5</v>
      </c>
      <c r="G8" s="35">
        <v>0</v>
      </c>
      <c r="H8" s="35">
        <v>1.05555</v>
      </c>
      <c r="I8" s="35">
        <v>4.11111</v>
      </c>
      <c r="J8" s="35">
        <v>0.83330000000000004</v>
      </c>
      <c r="K8" s="35">
        <v>0.33329999999999999</v>
      </c>
      <c r="L8" s="35">
        <v>4.6665999999999999</v>
      </c>
      <c r="M8" s="35">
        <v>1</v>
      </c>
      <c r="N8" s="35">
        <v>0.86666600000000005</v>
      </c>
      <c r="O8" s="35">
        <v>4.7</v>
      </c>
      <c r="P8" s="35">
        <v>0.43332999999999999</v>
      </c>
      <c r="Q8" s="35">
        <v>0</v>
      </c>
      <c r="R8" s="35">
        <v>5.3333300000000001</v>
      </c>
      <c r="S8" s="40">
        <v>0.66659999999999997</v>
      </c>
      <c r="V8" s="12"/>
    </row>
    <row r="9" spans="1:22" ht="16.5" thickBot="1" x14ac:dyDescent="0.3">
      <c r="A9" s="21">
        <v>2</v>
      </c>
      <c r="B9" s="36" t="s">
        <v>30</v>
      </c>
      <c r="C9" s="37" t="s">
        <v>31</v>
      </c>
      <c r="D9" s="38">
        <v>24</v>
      </c>
      <c r="E9" s="46">
        <v>18</v>
      </c>
      <c r="F9" s="47">
        <v>6</v>
      </c>
      <c r="G9" s="47">
        <v>0</v>
      </c>
      <c r="H9" s="47">
        <v>3.9444400000000002</v>
      </c>
      <c r="I9" s="47">
        <v>14.94444</v>
      </c>
      <c r="J9" s="47">
        <v>4.8333000000000004</v>
      </c>
      <c r="K9" s="47">
        <v>2</v>
      </c>
      <c r="L9" s="47">
        <v>20</v>
      </c>
      <c r="M9" s="47">
        <v>2</v>
      </c>
      <c r="N9" s="47">
        <v>6.9665999999999997</v>
      </c>
      <c r="O9" s="47">
        <v>14.033300000000001</v>
      </c>
      <c r="P9" s="47">
        <v>3</v>
      </c>
      <c r="Q9" s="47">
        <v>9</v>
      </c>
      <c r="R9" s="47">
        <v>13</v>
      </c>
      <c r="S9" s="48">
        <v>2</v>
      </c>
      <c r="V9" s="12"/>
    </row>
    <row r="10" spans="1:22" ht="16.5" thickBot="1" x14ac:dyDescent="0.3">
      <c r="A10" s="211" t="s">
        <v>16</v>
      </c>
      <c r="B10" s="212"/>
      <c r="C10" s="212"/>
      <c r="D10" s="25">
        <f t="shared" ref="D10" si="0">SUM(D8:D9)</f>
        <v>30</v>
      </c>
      <c r="E10" s="49">
        <f>E8+E9</f>
        <v>22.48</v>
      </c>
      <c r="F10" s="49">
        <f t="shared" ref="F10:S10" si="1">F8+F9</f>
        <v>7.5</v>
      </c>
      <c r="G10" s="49">
        <f t="shared" si="1"/>
        <v>0</v>
      </c>
      <c r="H10" s="49">
        <f t="shared" si="1"/>
        <v>4.9999900000000004</v>
      </c>
      <c r="I10" s="49">
        <f t="shared" si="1"/>
        <v>19.05555</v>
      </c>
      <c r="J10" s="49">
        <f t="shared" si="1"/>
        <v>5.6666000000000007</v>
      </c>
      <c r="K10" s="49">
        <f t="shared" si="1"/>
        <v>2.3332999999999999</v>
      </c>
      <c r="L10" s="49">
        <f t="shared" si="1"/>
        <v>24.666599999999999</v>
      </c>
      <c r="M10" s="49">
        <f t="shared" si="1"/>
        <v>3</v>
      </c>
      <c r="N10" s="49">
        <f t="shared" si="1"/>
        <v>7.8332660000000001</v>
      </c>
      <c r="O10" s="49">
        <f t="shared" si="1"/>
        <v>18.7333</v>
      </c>
      <c r="P10" s="49">
        <f t="shared" si="1"/>
        <v>3.4333299999999998</v>
      </c>
      <c r="Q10" s="49">
        <f t="shared" si="1"/>
        <v>9</v>
      </c>
      <c r="R10" s="49">
        <f t="shared" si="1"/>
        <v>18.33333</v>
      </c>
      <c r="S10" s="49">
        <f t="shared" si="1"/>
        <v>2.6665999999999999</v>
      </c>
      <c r="V10" s="12"/>
    </row>
    <row r="11" spans="1:22" ht="16.5" thickBot="1" x14ac:dyDescent="0.3">
      <c r="A11" s="209" t="s">
        <v>17</v>
      </c>
      <c r="B11" s="210"/>
      <c r="C11" s="210"/>
      <c r="D11" s="27"/>
      <c r="E11" s="26">
        <f>E10*100/30</f>
        <v>74.933333333333337</v>
      </c>
      <c r="F11" s="50">
        <f t="shared" ref="F11:G11" si="2">F10*100/30</f>
        <v>25</v>
      </c>
      <c r="G11" s="50">
        <f t="shared" si="2"/>
        <v>0</v>
      </c>
      <c r="H11" s="50">
        <f>H10*100/30</f>
        <v>16.666633333333333</v>
      </c>
      <c r="I11" s="50">
        <f t="shared" ref="I11:S11" si="3">I10*100/30</f>
        <v>63.518500000000003</v>
      </c>
      <c r="J11" s="50">
        <f t="shared" si="3"/>
        <v>18.888666666666669</v>
      </c>
      <c r="K11" s="50">
        <f t="shared" si="3"/>
        <v>7.7776666666666658</v>
      </c>
      <c r="L11" s="50">
        <f t="shared" si="3"/>
        <v>82.221999999999994</v>
      </c>
      <c r="M11" s="50">
        <f t="shared" si="3"/>
        <v>10</v>
      </c>
      <c r="N11" s="50">
        <f t="shared" si="3"/>
        <v>26.110886666666666</v>
      </c>
      <c r="O11" s="50">
        <f t="shared" si="3"/>
        <v>62.444333333333333</v>
      </c>
      <c r="P11" s="50">
        <f t="shared" si="3"/>
        <v>11.444433333333333</v>
      </c>
      <c r="Q11" s="50">
        <f t="shared" si="3"/>
        <v>30</v>
      </c>
      <c r="R11" s="50">
        <f t="shared" si="3"/>
        <v>61.1111</v>
      </c>
      <c r="S11" s="50">
        <f t="shared" si="3"/>
        <v>8.8886666666666656</v>
      </c>
    </row>
    <row r="12" spans="1:22" x14ac:dyDescent="0.25">
      <c r="V12" s="12"/>
    </row>
    <row r="13" spans="1:22" x14ac:dyDescent="0.25">
      <c r="D13" s="88"/>
      <c r="E13" s="89">
        <f>E8*100/6</f>
        <v>74.666666666666671</v>
      </c>
      <c r="F13" s="90">
        <f t="shared" ref="F13:S13" si="4">F8*100/6</f>
        <v>25</v>
      </c>
      <c r="G13" s="90">
        <f t="shared" si="4"/>
        <v>0</v>
      </c>
      <c r="H13" s="90">
        <f t="shared" si="4"/>
        <v>17.592499999999998</v>
      </c>
      <c r="I13" s="90">
        <f t="shared" si="4"/>
        <v>68.518500000000003</v>
      </c>
      <c r="J13" s="90">
        <f t="shared" si="4"/>
        <v>13.888333333333334</v>
      </c>
      <c r="K13" s="90">
        <f t="shared" si="4"/>
        <v>5.5549999999999997</v>
      </c>
      <c r="L13" s="90">
        <f t="shared" si="4"/>
        <v>77.776666666666657</v>
      </c>
      <c r="M13" s="90">
        <f t="shared" si="4"/>
        <v>16.666666666666668</v>
      </c>
      <c r="N13" s="90">
        <f t="shared" si="4"/>
        <v>14.444433333333334</v>
      </c>
      <c r="O13" s="90">
        <f t="shared" si="4"/>
        <v>78.333333333333329</v>
      </c>
      <c r="P13" s="90">
        <f t="shared" si="4"/>
        <v>7.2221666666666664</v>
      </c>
      <c r="Q13" s="90">
        <f t="shared" si="4"/>
        <v>0</v>
      </c>
      <c r="R13" s="90">
        <f t="shared" si="4"/>
        <v>88.888833333333324</v>
      </c>
      <c r="S13" s="90">
        <f t="shared" si="4"/>
        <v>11.11</v>
      </c>
      <c r="T13" s="88"/>
      <c r="V13" s="12"/>
    </row>
    <row r="14" spans="1:22" x14ac:dyDescent="0.25">
      <c r="D14" s="88"/>
      <c r="E14" s="90">
        <f>E9*100/24</f>
        <v>75</v>
      </c>
      <c r="F14" s="90">
        <f t="shared" ref="F14:S14" si="5">F9*100/24</f>
        <v>25</v>
      </c>
      <c r="G14" s="90">
        <f t="shared" si="5"/>
        <v>0</v>
      </c>
      <c r="H14" s="90">
        <f t="shared" si="5"/>
        <v>16.435166666666667</v>
      </c>
      <c r="I14" s="90">
        <f t="shared" si="5"/>
        <v>62.268499999999996</v>
      </c>
      <c r="J14" s="90">
        <f t="shared" si="5"/>
        <v>20.138750000000002</v>
      </c>
      <c r="K14" s="90">
        <f t="shared" si="5"/>
        <v>8.3333333333333339</v>
      </c>
      <c r="L14" s="90">
        <f t="shared" si="5"/>
        <v>83.333333333333329</v>
      </c>
      <c r="M14" s="90">
        <f t="shared" si="5"/>
        <v>8.3333333333333339</v>
      </c>
      <c r="N14" s="90">
        <f t="shared" si="5"/>
        <v>29.0275</v>
      </c>
      <c r="O14" s="90">
        <f t="shared" si="5"/>
        <v>58.472083333333337</v>
      </c>
      <c r="P14" s="90">
        <f t="shared" si="5"/>
        <v>12.5</v>
      </c>
      <c r="Q14" s="90">
        <f t="shared" si="5"/>
        <v>37.5</v>
      </c>
      <c r="R14" s="90">
        <f t="shared" si="5"/>
        <v>54.166666666666664</v>
      </c>
      <c r="S14" s="90">
        <f t="shared" si="5"/>
        <v>8.3333333333333339</v>
      </c>
      <c r="T14" s="88"/>
      <c r="V14" s="12"/>
    </row>
    <row r="16" spans="1:22" x14ac:dyDescent="0.25">
      <c r="F16" s="13"/>
      <c r="I16" s="14"/>
      <c r="L16" s="13"/>
      <c r="O16" s="13"/>
      <c r="R16" s="13"/>
    </row>
    <row r="17" spans="6:19" x14ac:dyDescent="0.25"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6:19" x14ac:dyDescent="0.25">
      <c r="H18" s="14"/>
      <c r="I18" s="14"/>
      <c r="J18" s="14"/>
    </row>
    <row r="21" spans="6:19" x14ac:dyDescent="0.25">
      <c r="K21" t="s">
        <v>38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11811023622047244" right="0.11811023622047244" top="0.15748031496062992" bottom="0.15748031496062992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U19" sqref="U19"/>
    </sheetView>
  </sheetViews>
  <sheetFormatPr defaultRowHeight="15" x14ac:dyDescent="0.25"/>
  <cols>
    <col min="1" max="1" width="22" customWidth="1"/>
    <col min="2" max="2" width="12" customWidth="1"/>
  </cols>
  <sheetData>
    <row r="1" spans="1:18" x14ac:dyDescent="0.25">
      <c r="P1" s="178" t="s">
        <v>13</v>
      </c>
      <c r="Q1" s="178"/>
    </row>
    <row r="2" spans="1:18" ht="15.75" x14ac:dyDescent="0.25">
      <c r="A2" s="176" t="s">
        <v>1</v>
      </c>
      <c r="B2" s="176"/>
      <c r="C2" s="176"/>
      <c r="D2" s="176"/>
      <c r="E2" s="176"/>
      <c r="F2" s="1"/>
      <c r="G2" s="1"/>
      <c r="H2" s="1"/>
      <c r="I2" s="1"/>
      <c r="J2" s="179" t="s">
        <v>26</v>
      </c>
      <c r="K2" s="179"/>
      <c r="L2" s="179"/>
      <c r="M2" s="179"/>
      <c r="N2" s="179"/>
      <c r="O2" s="179"/>
      <c r="P2" s="179"/>
      <c r="Q2" s="179"/>
      <c r="R2" s="179"/>
    </row>
    <row r="3" spans="1:18" ht="15.75" x14ac:dyDescent="0.25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79" t="s">
        <v>27</v>
      </c>
      <c r="K4" s="179"/>
      <c r="L4" s="179"/>
      <c r="M4" s="179"/>
      <c r="N4" s="179"/>
      <c r="O4" s="179"/>
      <c r="P4" s="179"/>
      <c r="Q4" s="179"/>
      <c r="R4" s="179"/>
    </row>
    <row r="5" spans="1:18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62.25" customHeight="1" x14ac:dyDescent="0.25">
      <c r="A6" s="186" t="s">
        <v>18</v>
      </c>
      <c r="B6" s="186" t="s">
        <v>15</v>
      </c>
      <c r="C6" s="221" t="s">
        <v>5</v>
      </c>
      <c r="D6" s="191"/>
      <c r="E6" s="222"/>
      <c r="F6" s="223" t="s">
        <v>10</v>
      </c>
      <c r="G6" s="180"/>
      <c r="H6" s="224"/>
      <c r="I6" s="223" t="s">
        <v>11</v>
      </c>
      <c r="J6" s="180"/>
      <c r="K6" s="193"/>
      <c r="L6" s="225" t="s">
        <v>12</v>
      </c>
      <c r="M6" s="180"/>
      <c r="N6" s="193"/>
      <c r="O6" s="225" t="s">
        <v>9</v>
      </c>
      <c r="P6" s="180"/>
      <c r="Q6" s="193"/>
      <c r="R6" s="51"/>
    </row>
    <row r="7" spans="1:18" ht="75.75" thickBot="1" x14ac:dyDescent="0.3">
      <c r="A7" s="187"/>
      <c r="B7" s="220"/>
      <c r="C7" s="52" t="s">
        <v>6</v>
      </c>
      <c r="D7" s="53" t="s">
        <v>7</v>
      </c>
      <c r="E7" s="80" t="s">
        <v>8</v>
      </c>
      <c r="F7" s="82" t="s">
        <v>6</v>
      </c>
      <c r="G7" s="83" t="s">
        <v>7</v>
      </c>
      <c r="H7" s="85" t="s">
        <v>8</v>
      </c>
      <c r="I7" s="82" t="s">
        <v>6</v>
      </c>
      <c r="J7" s="83" t="s">
        <v>7</v>
      </c>
      <c r="K7" s="84" t="s">
        <v>8</v>
      </c>
      <c r="L7" s="86" t="s">
        <v>6</v>
      </c>
      <c r="M7" s="83" t="s">
        <v>7</v>
      </c>
      <c r="N7" s="84" t="s">
        <v>8</v>
      </c>
      <c r="O7" s="81" t="s">
        <v>6</v>
      </c>
      <c r="P7" s="53" t="s">
        <v>7</v>
      </c>
      <c r="Q7" s="54" t="s">
        <v>8</v>
      </c>
      <c r="R7" s="51"/>
    </row>
    <row r="8" spans="1:18" ht="30" x14ac:dyDescent="0.25">
      <c r="A8" s="55" t="s">
        <v>19</v>
      </c>
      <c r="B8" s="164">
        <v>0</v>
      </c>
      <c r="C8" s="56">
        <v>0</v>
      </c>
      <c r="D8" s="57">
        <v>0</v>
      </c>
      <c r="E8" s="75">
        <v>0</v>
      </c>
      <c r="F8" s="56">
        <v>0</v>
      </c>
      <c r="G8" s="57">
        <v>0</v>
      </c>
      <c r="H8" s="75">
        <v>0</v>
      </c>
      <c r="I8" s="56">
        <v>0</v>
      </c>
      <c r="J8" s="57">
        <v>0</v>
      </c>
      <c r="K8" s="58">
        <v>0</v>
      </c>
      <c r="L8" s="65">
        <v>0</v>
      </c>
      <c r="M8" s="57">
        <v>0</v>
      </c>
      <c r="N8" s="58">
        <v>0</v>
      </c>
      <c r="O8" s="65">
        <v>0</v>
      </c>
      <c r="P8" s="57">
        <v>0</v>
      </c>
      <c r="Q8" s="58">
        <v>0</v>
      </c>
      <c r="R8" s="51"/>
    </row>
    <row r="9" spans="1:18" ht="15.75" x14ac:dyDescent="0.25">
      <c r="A9" s="59" t="s">
        <v>20</v>
      </c>
      <c r="B9" s="68">
        <v>15</v>
      </c>
      <c r="C9" s="71">
        <v>0</v>
      </c>
      <c r="D9" s="66">
        <v>4</v>
      </c>
      <c r="E9" s="76">
        <v>11</v>
      </c>
      <c r="F9" s="71">
        <v>0</v>
      </c>
      <c r="G9" s="66">
        <v>4</v>
      </c>
      <c r="H9" s="76">
        <v>11</v>
      </c>
      <c r="I9" s="71">
        <v>0</v>
      </c>
      <c r="J9" s="66">
        <v>4</v>
      </c>
      <c r="K9" s="72">
        <v>11</v>
      </c>
      <c r="L9" s="78">
        <v>0</v>
      </c>
      <c r="M9" s="66">
        <v>4</v>
      </c>
      <c r="N9" s="72">
        <v>11</v>
      </c>
      <c r="O9" s="78">
        <v>0</v>
      </c>
      <c r="P9" s="66">
        <v>5</v>
      </c>
      <c r="Q9" s="72">
        <v>10</v>
      </c>
      <c r="R9" s="51"/>
    </row>
    <row r="10" spans="1:18" x14ac:dyDescent="0.25">
      <c r="A10" s="59" t="s">
        <v>21</v>
      </c>
      <c r="B10" s="69">
        <v>11</v>
      </c>
      <c r="C10" s="73">
        <v>6</v>
      </c>
      <c r="D10" s="67">
        <v>3</v>
      </c>
      <c r="E10" s="77">
        <v>2</v>
      </c>
      <c r="F10" s="73">
        <v>5</v>
      </c>
      <c r="G10" s="67">
        <v>5</v>
      </c>
      <c r="H10" s="77">
        <v>1</v>
      </c>
      <c r="I10" s="73">
        <v>8</v>
      </c>
      <c r="J10" s="70">
        <v>2.4998999999999998</v>
      </c>
      <c r="K10" s="74">
        <v>1</v>
      </c>
      <c r="L10" s="79">
        <v>5</v>
      </c>
      <c r="M10" s="67">
        <v>4</v>
      </c>
      <c r="N10" s="74">
        <v>2</v>
      </c>
      <c r="O10" s="79">
        <v>4</v>
      </c>
      <c r="P10" s="67">
        <v>5</v>
      </c>
      <c r="Q10" s="74">
        <v>2</v>
      </c>
      <c r="R10" s="51"/>
    </row>
    <row r="11" spans="1:18" x14ac:dyDescent="0.25">
      <c r="A11" s="59" t="s">
        <v>22</v>
      </c>
      <c r="B11" s="69">
        <v>41</v>
      </c>
      <c r="C11" s="73">
        <v>31</v>
      </c>
      <c r="D11" s="67">
        <v>7</v>
      </c>
      <c r="E11" s="77">
        <v>3</v>
      </c>
      <c r="F11" s="73">
        <v>21</v>
      </c>
      <c r="G11" s="67">
        <v>14</v>
      </c>
      <c r="H11" s="77">
        <v>6</v>
      </c>
      <c r="I11" s="73">
        <v>21</v>
      </c>
      <c r="J11" s="67">
        <v>15</v>
      </c>
      <c r="K11" s="74">
        <v>5</v>
      </c>
      <c r="L11" s="79">
        <v>23</v>
      </c>
      <c r="M11" s="67">
        <v>15</v>
      </c>
      <c r="N11" s="74">
        <v>3</v>
      </c>
      <c r="O11" s="79">
        <v>22</v>
      </c>
      <c r="P11" s="67">
        <v>16</v>
      </c>
      <c r="Q11" s="74">
        <v>3</v>
      </c>
      <c r="R11" s="51"/>
    </row>
    <row r="12" spans="1:18" ht="30.75" thickBot="1" x14ac:dyDescent="0.3">
      <c r="A12" s="61" t="s">
        <v>23</v>
      </c>
      <c r="B12" s="165">
        <v>30</v>
      </c>
      <c r="C12" s="166">
        <v>22</v>
      </c>
      <c r="D12" s="167">
        <v>8</v>
      </c>
      <c r="E12" s="168">
        <v>0</v>
      </c>
      <c r="F12" s="166">
        <v>5</v>
      </c>
      <c r="G12" s="167">
        <v>19</v>
      </c>
      <c r="H12" s="168">
        <v>6</v>
      </c>
      <c r="I12" s="166">
        <v>2</v>
      </c>
      <c r="J12" s="169">
        <v>24.5</v>
      </c>
      <c r="K12" s="170">
        <v>3</v>
      </c>
      <c r="L12" s="171">
        <v>8</v>
      </c>
      <c r="M12" s="167">
        <v>19</v>
      </c>
      <c r="N12" s="170">
        <v>3</v>
      </c>
      <c r="O12" s="171">
        <v>9</v>
      </c>
      <c r="P12" s="167">
        <v>18</v>
      </c>
      <c r="Q12" s="170">
        <v>3</v>
      </c>
      <c r="R12" s="51"/>
    </row>
    <row r="13" spans="1:18" ht="15.75" thickBot="1" x14ac:dyDescent="0.3">
      <c r="A13" s="149" t="s">
        <v>16</v>
      </c>
      <c r="B13" s="62">
        <f t="shared" ref="B13" si="0">SUM(B8:B12)</f>
        <v>97</v>
      </c>
      <c r="C13" s="232">
        <f>SUM(C8:C12)</f>
        <v>59</v>
      </c>
      <c r="D13" s="233">
        <f t="shared" ref="D13:Q13" si="1">SUM(D8:D12)</f>
        <v>22</v>
      </c>
      <c r="E13" s="234">
        <f t="shared" si="1"/>
        <v>16</v>
      </c>
      <c r="F13" s="232">
        <f t="shared" si="1"/>
        <v>31</v>
      </c>
      <c r="G13" s="233">
        <f t="shared" si="1"/>
        <v>42</v>
      </c>
      <c r="H13" s="235">
        <f t="shared" si="1"/>
        <v>24</v>
      </c>
      <c r="I13" s="236">
        <f t="shared" si="1"/>
        <v>31</v>
      </c>
      <c r="J13" s="233">
        <f t="shared" si="1"/>
        <v>45.999899999999997</v>
      </c>
      <c r="K13" s="234">
        <f t="shared" si="1"/>
        <v>20</v>
      </c>
      <c r="L13" s="232">
        <f t="shared" si="1"/>
        <v>36</v>
      </c>
      <c r="M13" s="233">
        <f t="shared" si="1"/>
        <v>42</v>
      </c>
      <c r="N13" s="235">
        <f t="shared" si="1"/>
        <v>19</v>
      </c>
      <c r="O13" s="236">
        <f t="shared" si="1"/>
        <v>35</v>
      </c>
      <c r="P13" s="233">
        <f t="shared" si="1"/>
        <v>44</v>
      </c>
      <c r="Q13" s="235">
        <f t="shared" si="1"/>
        <v>18</v>
      </c>
      <c r="R13" s="51"/>
    </row>
    <row r="14" spans="1:18" ht="15.75" thickBot="1" x14ac:dyDescent="0.3">
      <c r="A14" s="150" t="s">
        <v>17</v>
      </c>
      <c r="B14" s="63"/>
      <c r="C14" s="227">
        <f>C13*100/97</f>
        <v>60.824742268041234</v>
      </c>
      <c r="D14" s="228">
        <f t="shared" ref="D14:Q14" si="2">D13*100/97</f>
        <v>22.680412371134022</v>
      </c>
      <c r="E14" s="229">
        <f t="shared" si="2"/>
        <v>16.494845360824741</v>
      </c>
      <c r="F14" s="230">
        <f t="shared" si="2"/>
        <v>31.958762886597938</v>
      </c>
      <c r="G14" s="228">
        <f t="shared" si="2"/>
        <v>43.298969072164951</v>
      </c>
      <c r="H14" s="231">
        <f t="shared" si="2"/>
        <v>24.742268041237114</v>
      </c>
      <c r="I14" s="227">
        <f t="shared" si="2"/>
        <v>31.958762886597938</v>
      </c>
      <c r="J14" s="228">
        <f t="shared" si="2"/>
        <v>47.422577319587624</v>
      </c>
      <c r="K14" s="229">
        <f t="shared" si="2"/>
        <v>20.618556701030929</v>
      </c>
      <c r="L14" s="230">
        <f t="shared" si="2"/>
        <v>37.113402061855673</v>
      </c>
      <c r="M14" s="228">
        <f t="shared" si="2"/>
        <v>43.298969072164951</v>
      </c>
      <c r="N14" s="231">
        <f t="shared" si="2"/>
        <v>19.587628865979383</v>
      </c>
      <c r="O14" s="227">
        <f t="shared" si="2"/>
        <v>36.082474226804123</v>
      </c>
      <c r="P14" s="228">
        <f t="shared" si="2"/>
        <v>45.360824742268044</v>
      </c>
      <c r="Q14" s="231">
        <f t="shared" si="2"/>
        <v>18.556701030927837</v>
      </c>
      <c r="R14" s="51"/>
    </row>
    <row r="15" spans="1:18" ht="15.75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51"/>
    </row>
    <row r="16" spans="1:18" ht="15.75" x14ac:dyDescent="0.25">
      <c r="A16" s="64"/>
      <c r="B16" s="91"/>
      <c r="C16" s="91"/>
      <c r="D16" s="92">
        <f>C13+D13+E13</f>
        <v>97</v>
      </c>
      <c r="E16" s="91"/>
      <c r="F16" s="91"/>
      <c r="G16" s="92">
        <f t="shared" ref="G16" si="3">F13+G13+H13</f>
        <v>97</v>
      </c>
      <c r="H16" s="91"/>
      <c r="I16" s="91"/>
      <c r="J16" s="93">
        <f t="shared" ref="J16" si="4">I13+J13+K13</f>
        <v>96.999899999999997</v>
      </c>
      <c r="K16" s="91"/>
      <c r="L16" s="91"/>
      <c r="M16" s="92">
        <f t="shared" ref="M16" si="5">L13+M13+N13</f>
        <v>97</v>
      </c>
      <c r="N16" s="91"/>
      <c r="O16" s="91"/>
      <c r="P16" s="92">
        <f t="shared" ref="P16" si="6">O13+P13+Q13</f>
        <v>97</v>
      </c>
      <c r="Q16" s="91"/>
      <c r="R16" s="51"/>
    </row>
    <row r="17" spans="1:19" ht="15.75" x14ac:dyDescent="0.25">
      <c r="A17" s="64"/>
      <c r="B17" s="91"/>
      <c r="C17" s="91"/>
      <c r="D17" s="93">
        <f>C14+D14+E14</f>
        <v>100</v>
      </c>
      <c r="E17" s="91"/>
      <c r="F17" s="91"/>
      <c r="G17" s="93">
        <f t="shared" ref="G17" si="7">F14+G14+H14</f>
        <v>100</v>
      </c>
      <c r="H17" s="91"/>
      <c r="I17" s="91"/>
      <c r="J17" s="93">
        <f t="shared" ref="J17" si="8">I14+J14+K14</f>
        <v>99.999896907216495</v>
      </c>
      <c r="K17" s="91"/>
      <c r="L17" s="91"/>
      <c r="M17" s="93">
        <f t="shared" ref="M17" si="9">L14+M14+N14</f>
        <v>100</v>
      </c>
      <c r="N17" s="91"/>
      <c r="O17" s="91"/>
      <c r="P17" s="93">
        <f t="shared" ref="P17" si="10">O14+P14+Q14</f>
        <v>100.00000000000001</v>
      </c>
      <c r="Q17" s="91"/>
      <c r="R17" s="51"/>
    </row>
    <row r="18" spans="1:19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30"/>
      <c r="K18" s="1"/>
      <c r="L18" s="1"/>
      <c r="M18" s="1"/>
      <c r="N18" s="1"/>
      <c r="O18" s="1"/>
      <c r="P18" s="1"/>
      <c r="Q18" s="1"/>
    </row>
    <row r="19" spans="1:19" ht="15.75" x14ac:dyDescent="0.25">
      <c r="A19" s="1"/>
      <c r="B19" s="1"/>
      <c r="C19" s="1"/>
      <c r="D19" s="226">
        <f>C14+D14</f>
        <v>83.505154639175259</v>
      </c>
      <c r="E19" s="1"/>
      <c r="F19" s="1"/>
      <c r="G19" s="226">
        <f>F14+G14</f>
        <v>75.257731958762889</v>
      </c>
      <c r="H19" s="1"/>
      <c r="I19" s="1"/>
      <c r="J19" s="226">
        <f>I14+J14</f>
        <v>79.38134020618557</v>
      </c>
      <c r="K19" s="1"/>
      <c r="L19" s="1"/>
      <c r="M19" s="226">
        <f>L14+M14</f>
        <v>80.412371134020617</v>
      </c>
      <c r="N19" s="1"/>
      <c r="O19" s="1"/>
      <c r="P19" s="226">
        <f>O14+P14</f>
        <v>81.443298969072174</v>
      </c>
      <c r="Q19" s="1"/>
      <c r="R19">
        <f>SUM(C19:Q19)/5</f>
        <v>79.99997938144331</v>
      </c>
    </row>
    <row r="20" spans="1:19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51"/>
    </row>
    <row r="21" spans="1:19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9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30"/>
      <c r="K22" s="1"/>
      <c r="L22" s="1"/>
      <c r="M22" s="1"/>
      <c r="N22" s="1"/>
      <c r="O22" s="1"/>
      <c r="P22" s="1"/>
      <c r="Q22" s="1"/>
    </row>
    <row r="23" spans="1:19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9" ht="15.75" x14ac:dyDescent="0.25">
      <c r="N24" s="1"/>
    </row>
  </sheetData>
  <mergeCells count="11">
    <mergeCell ref="P1:Q1"/>
    <mergeCell ref="J2:R2"/>
    <mergeCell ref="J4:R4"/>
    <mergeCell ref="L6:N6"/>
    <mergeCell ref="O6:Q6"/>
    <mergeCell ref="I6:K6"/>
    <mergeCell ref="A2:E2"/>
    <mergeCell ref="A6:A7"/>
    <mergeCell ref="B6:B7"/>
    <mergeCell ref="C6:E6"/>
    <mergeCell ref="F6:H6"/>
  </mergeCells>
  <pageMargins left="0.11811023622047244" right="0.11811023622047244" top="0.15748031496062992" bottom="0.15748031496062992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2023-11-17T05:30:57Z</cp:lastPrinted>
  <dcterms:created xsi:type="dcterms:W3CDTF">2022-12-22T06:57:03Z</dcterms:created>
  <dcterms:modified xsi:type="dcterms:W3CDTF">2015-07-22T18:33:00Z</dcterms:modified>
</cp:coreProperties>
</file>